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E1F2D9D5-D641-4D5F-8A27-CE6B0F902FAB}" xr6:coauthVersionLast="47" xr6:coauthVersionMax="47" xr10:uidLastSave="{00000000-0000-0000-0000-000000000000}"/>
  <bookViews>
    <workbookView xWindow="-120" yWindow="-120" windowWidth="29040" windowHeight="15720" xr2:uid="{1BB745BE-38EA-4C52-830C-E5EFA07210C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F3" i="1" s="1"/>
  <c r="E4" i="1"/>
  <c r="F4" i="1" s="1"/>
  <c r="D5" i="1"/>
  <c r="F7" i="1"/>
  <c r="F8" i="1"/>
  <c r="F9" i="1"/>
  <c r="F10" i="1"/>
  <c r="D11" i="1"/>
  <c r="D15" i="1" s="1"/>
  <c r="E11" i="1"/>
  <c r="E12" i="1"/>
  <c r="F12" i="1"/>
  <c r="F13" i="1"/>
  <c r="F14" i="1"/>
  <c r="F17" i="1"/>
  <c r="F18" i="1"/>
  <c r="E19" i="1"/>
  <c r="F19" i="1"/>
  <c r="F20" i="1"/>
  <c r="E21" i="1"/>
  <c r="F21" i="1"/>
  <c r="F22" i="1"/>
  <c r="E23" i="1"/>
  <c r="F23" i="1" s="1"/>
  <c r="E24" i="1"/>
  <c r="F24" i="1" s="1"/>
  <c r="D25" i="1"/>
  <c r="E27" i="1"/>
  <c r="F27" i="1"/>
  <c r="D28" i="1"/>
  <c r="E28" i="1"/>
  <c r="F28" i="1"/>
  <c r="F30" i="1"/>
  <c r="D31" i="1"/>
  <c r="E31" i="1"/>
  <c r="F31" i="1"/>
  <c r="F33" i="1"/>
  <c r="F34" i="1"/>
  <c r="F35" i="1"/>
  <c r="F36" i="1"/>
  <c r="D37" i="1"/>
  <c r="E37" i="1"/>
  <c r="F39" i="1"/>
  <c r="F40" i="1"/>
  <c r="F41" i="1"/>
  <c r="F42" i="1"/>
  <c r="F43" i="1"/>
  <c r="F44" i="1"/>
  <c r="D45" i="1"/>
  <c r="E45" i="1"/>
  <c r="F47" i="1"/>
  <c r="F48" i="1"/>
  <c r="D49" i="1"/>
  <c r="E49" i="1"/>
  <c r="F51" i="1"/>
  <c r="E52" i="1"/>
  <c r="E54" i="1" s="1"/>
  <c r="F53" i="1"/>
  <c r="D54" i="1"/>
  <c r="E25" i="1" l="1"/>
  <c r="F45" i="1"/>
  <c r="D55" i="1"/>
  <c r="F49" i="1"/>
  <c r="F37" i="1"/>
  <c r="F11" i="1"/>
  <c r="F25" i="1"/>
  <c r="E15" i="1"/>
  <c r="F52" i="1"/>
  <c r="F54" i="1" s="1"/>
  <c r="F55" i="1" s="1"/>
  <c r="F5" i="1"/>
  <c r="F15" i="1"/>
  <c r="E5" i="1"/>
  <c r="E55" i="1" l="1"/>
</calcChain>
</file>

<file path=xl/sharedStrings.xml><?xml version="1.0" encoding="utf-8"?>
<sst xmlns="http://schemas.openxmlformats.org/spreadsheetml/2006/main" count="80" uniqueCount="54">
  <si>
    <t>Administracija</t>
  </si>
  <si>
    <t>Vladin grant</t>
  </si>
  <si>
    <t>Sopstveni prihodi</t>
  </si>
  <si>
    <t>Ukupno</t>
  </si>
  <si>
    <t>Sufinansiranje sa potencijalnim donatorima</t>
  </si>
  <si>
    <t>Kupovina vozila za potrebe opstine</t>
  </si>
  <si>
    <t>Ukupno administracija:</t>
  </si>
  <si>
    <t>Javne sluzbe</t>
  </si>
  <si>
    <t>Javna rasveta u naseljima: Gracanica, Laplje Selo, Caglavica, Preoce, Badovac, Ugljare, Kisnica i Susica</t>
  </si>
  <si>
    <t>Javna rasveta u naseljima: Batuse, Radevo, Lepina, Skulanevo, Suvi Do, Novo Naselje, Dobrotin, Donja Gusterica, Gornja Gusterica i Livadje</t>
  </si>
  <si>
    <t>Izgradnja i dogradnja kanalizacione i vodovodne mreze u naseljima: Gracanica, Laplje Selo, Caglavica, Preoce, Badovac, Ugljare, Kisnica i Susica</t>
  </si>
  <si>
    <t>Izgradnja i dogradnja kanalizacione i vodovodne mreže u naseljima : Batuse, Radevo, Lepina, Skulanevo, Suvi Do, Novo Naselje, Dobrotin, Donja i Gornja Gušterica, Livadje</t>
  </si>
  <si>
    <t>Uređenje rečnih korita u Gračanici, Lapljem Selu, Donjoj Gušterici, Gornjoj Gušterici, Dobrotinu, Sušici, Ugljaru, Preocu i Livadju</t>
  </si>
  <si>
    <t xml:space="preserve">Uredjenje korita reke Sitnice faza III kod  Lepine i Skulaneva  </t>
  </si>
  <si>
    <t>Uredjenje javnih povrsina i parkova u naseljima: Radevo, Lepina, Dobrotin, Kišnica, Laplje Selo i Čaglavica</t>
  </si>
  <si>
    <t>Rekonstrukcija grobalja i pomocnih objekata u naseljima: Donja Gusterica, Laplje Selo, Gračanica i Kisnica</t>
  </si>
  <si>
    <t>Ukupno javne sluzbe</t>
  </si>
  <si>
    <t>Urbanizam</t>
  </si>
  <si>
    <t>Asfaltiranje ulica u Gracanici, Susici, Lapljem Selu, Badovcu, Kisnici, Caglavici i Preocu</t>
  </si>
  <si>
    <t>Asfaltiranje ulica u Lepini, Batusu, Novom Naselju, Skulanevu, Suvom Dolu, Ugljaru i Radevu</t>
  </si>
  <si>
    <t>Izgradnja, rekonstrukcija,  nasipanje i asfaltiranje ulica u Dobrotinu, Livadju, Donjoj Gusterici i Gornjoj Gusterici</t>
  </si>
  <si>
    <t>Izgradnja pomocnih objekata na grobljima Gracanica I Laplje Selo I eksproprijacija zemljista</t>
  </si>
  <si>
    <t>Uređenje dečijih igrališta u Gracanici, Lapljem Selu, Sušici, Dobrotinu, Gornjoj Gusterici, Radevu, Lepini i Batusu</t>
  </si>
  <si>
    <t>Uredjenje ulice Cara Lazara u Gracanici - Faza III</t>
  </si>
  <si>
    <t>Rekonstrukcija ulice Milosa Obilica u Gracanici - Faza I</t>
  </si>
  <si>
    <t>Izgradnja pomocnih objekata na grobljima u Donjoj Gusterici i Dobrotinu I eksproprijacija zemljista</t>
  </si>
  <si>
    <t>Ukupno urbanizam</t>
  </si>
  <si>
    <t>Kultura, omladina i sport</t>
  </si>
  <si>
    <t>Rekonstrukcija sportsko - omladinskog kompleksa u Gračanici - FAZA I</t>
  </si>
  <si>
    <t>Ukupno kultura, omladina I sport</t>
  </si>
  <si>
    <t>Predskolsko obrazovanje</t>
  </si>
  <si>
    <t>Magacinski prostor za predškolsku ustanovu Đurđevak u Gračanici</t>
  </si>
  <si>
    <t>Ukupno predskolsko obrazovanje:</t>
  </si>
  <si>
    <t>Osnovno obrazovanje</t>
  </si>
  <si>
    <t>Izgradnja aneksa objekta škole u Preocu</t>
  </si>
  <si>
    <t>Izgradnja pomoćnog objekta za smeštaj ogreva u školi u Lepini</t>
  </si>
  <si>
    <t>Izgradnja pristupnog stepeništa sa rampom u OŠ ,,Ditet e minatorit,, u Kišnici</t>
  </si>
  <si>
    <t>Rekostrukcija fiskulturne sale u OS Miladin Mitic</t>
  </si>
  <si>
    <t>Ukupno osnovno obrazovanje:</t>
  </si>
  <si>
    <t>PRIMARNO ZDRAVSTVO</t>
  </si>
  <si>
    <t>Kupovina ultrazvučnog aparata za fizijatriju</t>
  </si>
  <si>
    <t>Kupovina aparata za elektroterapiju za fizijatriju (IFS, DD,TENS,UG)</t>
  </si>
  <si>
    <t>Kupovina stomatološke stolice sa pratećom opremom</t>
  </si>
  <si>
    <t>Kupovina Dermatoskopa (digitalni)</t>
  </si>
  <si>
    <t>Kupovina sanitetskog vozila</t>
  </si>
  <si>
    <t>Izgradnja ambulante u naselju Novi Badovac</t>
  </si>
  <si>
    <t>Ukupno:</t>
  </si>
  <si>
    <t>REZIDENCIONE</t>
  </si>
  <si>
    <t>Kupovina medicinskog instrumenta Vakum ekstrator</t>
  </si>
  <si>
    <t>Kupovina vozila</t>
  </si>
  <si>
    <t>SEKUNDARNO ZDRAVSTVO</t>
  </si>
  <si>
    <t>Kupovina toplog stola za bebe</t>
  </si>
  <si>
    <t>Kupovina opreme za dijalizu</t>
  </si>
  <si>
    <t>Kupovina aparata za eho-kardiografiju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</si>
</sst>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6"/>
      <name val="Times New Roman"/>
      <family val="1"/>
    </font>
    <font>
      <b/>
      <sz val="12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left" vertical="center"/>
    </xf>
    <xf numFmtId="0" fontId="7" fillId="0" borderId="11" xfId="0" applyFont="1" applyBorder="1"/>
    <xf numFmtId="43" fontId="7" fillId="0" borderId="11" xfId="1" applyFont="1" applyBorder="1"/>
    <xf numFmtId="43" fontId="7" fillId="0" borderId="12" xfId="0" applyNumberFormat="1" applyFont="1" applyBorder="1"/>
    <xf numFmtId="43" fontId="0" fillId="0" borderId="0" xfId="0" applyNumberFormat="1"/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43" fontId="9" fillId="5" borderId="11" xfId="1" applyFont="1" applyFill="1" applyBorder="1"/>
    <xf numFmtId="43" fontId="9" fillId="5" borderId="12" xfId="0" applyNumberFormat="1" applyFont="1" applyFill="1" applyBorder="1"/>
    <xf numFmtId="0" fontId="5" fillId="4" borderId="11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wrapText="1"/>
    </xf>
    <xf numFmtId="0" fontId="5" fillId="0" borderId="11" xfId="0" applyFont="1" applyBorder="1" applyAlignment="1">
      <alignment horizontal="left" vertical="center" wrapText="1"/>
    </xf>
    <xf numFmtId="0" fontId="5" fillId="5" borderId="13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right" vertical="center"/>
    </xf>
    <xf numFmtId="43" fontId="10" fillId="5" borderId="17" xfId="0" applyNumberFormat="1" applyFont="1" applyFill="1" applyBorder="1"/>
    <xf numFmtId="43" fontId="10" fillId="5" borderId="18" xfId="0" applyNumberFormat="1" applyFont="1" applyFill="1" applyBorder="1"/>
    <xf numFmtId="43" fontId="5" fillId="0" borderId="11" xfId="1" applyFont="1" applyBorder="1"/>
    <xf numFmtId="43" fontId="0" fillId="0" borderId="0" xfId="1" applyFont="1"/>
    <xf numFmtId="43" fontId="7" fillId="3" borderId="12" xfId="0" applyNumberFormat="1" applyFont="1" applyFill="1" applyBorder="1"/>
    <xf numFmtId="0" fontId="5" fillId="5" borderId="1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43" fontId="7" fillId="0" borderId="12" xfId="1" applyFont="1" applyBorder="1"/>
    <xf numFmtId="0" fontId="8" fillId="5" borderId="14" xfId="0" applyFont="1" applyFill="1" applyBorder="1" applyAlignment="1">
      <alignment horizontal="right" vertical="center"/>
    </xf>
    <xf numFmtId="43" fontId="9" fillId="5" borderId="17" xfId="0" applyNumberFormat="1" applyFont="1" applyFill="1" applyBorder="1"/>
    <xf numFmtId="43" fontId="9" fillId="5" borderId="21" xfId="0" applyNumberFormat="1" applyFont="1" applyFill="1" applyBorder="1"/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43" fontId="5" fillId="0" borderId="12" xfId="0" applyNumberFormat="1" applyFont="1" applyBorder="1"/>
    <xf numFmtId="0" fontId="5" fillId="3" borderId="1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left" vertical="center" wrapText="1"/>
    </xf>
    <xf numFmtId="43" fontId="12" fillId="0" borderId="11" xfId="1" applyFont="1" applyBorder="1"/>
    <xf numFmtId="0" fontId="5" fillId="5" borderId="19" xfId="0" applyFont="1" applyFill="1" applyBorder="1" applyAlignment="1">
      <alignment horizontal="center" vertical="center"/>
    </xf>
    <xf numFmtId="0" fontId="5" fillId="0" borderId="11" xfId="0" applyFont="1" applyBorder="1"/>
    <xf numFmtId="43" fontId="4" fillId="6" borderId="11" xfId="0" applyNumberFormat="1" applyFont="1" applyFill="1" applyBorder="1"/>
    <xf numFmtId="0" fontId="3" fillId="2" borderId="6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right" vertical="center"/>
    </xf>
    <xf numFmtId="0" fontId="8" fillId="5" borderId="20" xfId="0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78A0A-684C-4372-A45C-9695069965BA}">
  <dimension ref="A1:J68"/>
  <sheetViews>
    <sheetView tabSelected="1" topLeftCell="A31" workbookViewId="0">
      <selection activeCell="A35" sqref="A35:XFD35"/>
    </sheetView>
  </sheetViews>
  <sheetFormatPr defaultRowHeight="15" x14ac:dyDescent="0.25"/>
  <cols>
    <col min="1" max="1" width="5.85546875" customWidth="1"/>
    <col min="2" max="2" width="8" customWidth="1"/>
    <col min="3" max="3" width="68.7109375" customWidth="1"/>
    <col min="4" max="4" width="16" bestFit="1" customWidth="1"/>
    <col min="5" max="5" width="19" customWidth="1"/>
    <col min="6" max="6" width="18.28515625" bestFit="1" customWidth="1"/>
    <col min="7" max="7" width="14.42578125" bestFit="1" customWidth="1"/>
    <col min="8" max="10" width="13.7109375" bestFit="1" customWidth="1"/>
  </cols>
  <sheetData>
    <row r="1" spans="1:10" ht="23.25" thickBot="1" x14ac:dyDescent="0.35">
      <c r="A1" s="1">
        <v>2025</v>
      </c>
      <c r="B1" s="2"/>
      <c r="C1" s="2"/>
      <c r="D1" s="2"/>
      <c r="E1" s="2"/>
      <c r="F1" s="3"/>
    </row>
    <row r="2" spans="1:10" ht="20.25" x14ac:dyDescent="0.25">
      <c r="A2" s="4"/>
      <c r="B2" s="5"/>
      <c r="C2" s="52" t="s">
        <v>0</v>
      </c>
      <c r="D2" s="6" t="s">
        <v>1</v>
      </c>
      <c r="E2" s="6" t="s">
        <v>2</v>
      </c>
      <c r="F2" s="7" t="s">
        <v>3</v>
      </c>
    </row>
    <row r="3" spans="1:10" x14ac:dyDescent="0.25">
      <c r="A3" s="8">
        <v>1</v>
      </c>
      <c r="B3" s="9">
        <v>89464</v>
      </c>
      <c r="C3" s="10" t="s">
        <v>4</v>
      </c>
      <c r="D3" s="11"/>
      <c r="E3" s="12">
        <f>333000-25000-33000</f>
        <v>275000</v>
      </c>
      <c r="F3" s="13">
        <f t="shared" ref="F3:F4" si="0">D3+E3</f>
        <v>275000</v>
      </c>
      <c r="J3" s="14"/>
    </row>
    <row r="4" spans="1:10" x14ac:dyDescent="0.25">
      <c r="A4" s="8">
        <v>2</v>
      </c>
      <c r="B4" s="9">
        <v>53665</v>
      </c>
      <c r="C4" s="10" t="s">
        <v>5</v>
      </c>
      <c r="D4" s="11"/>
      <c r="E4" s="12">
        <f>140000-60000</f>
        <v>80000</v>
      </c>
      <c r="F4" s="13">
        <f t="shared" si="0"/>
        <v>80000</v>
      </c>
      <c r="J4" s="14"/>
    </row>
    <row r="5" spans="1:10" ht="15.75" thickBot="1" x14ac:dyDescent="0.3">
      <c r="A5" s="15"/>
      <c r="B5" s="16"/>
      <c r="C5" s="53" t="s">
        <v>6</v>
      </c>
      <c r="D5" s="17">
        <f>SUM(D3:D4)</f>
        <v>0</v>
      </c>
      <c r="E5" s="17">
        <f>SUM(E3:E4)</f>
        <v>355000</v>
      </c>
      <c r="F5" s="18">
        <f>SUM(F3:F4)</f>
        <v>355000</v>
      </c>
      <c r="J5" s="14"/>
    </row>
    <row r="6" spans="1:10" ht="20.25" x14ac:dyDescent="0.25">
      <c r="A6" s="4"/>
      <c r="B6" s="5"/>
      <c r="C6" s="52" t="s">
        <v>7</v>
      </c>
      <c r="D6" s="6" t="s">
        <v>1</v>
      </c>
      <c r="E6" s="6" t="s">
        <v>2</v>
      </c>
      <c r="F6" s="7" t="s">
        <v>3</v>
      </c>
      <c r="J6" s="14"/>
    </row>
    <row r="7" spans="1:10" ht="30" x14ac:dyDescent="0.25">
      <c r="A7" s="8">
        <v>1</v>
      </c>
      <c r="B7" s="9">
        <v>53657</v>
      </c>
      <c r="C7" s="19" t="s">
        <v>8</v>
      </c>
      <c r="D7" s="12"/>
      <c r="E7" s="12">
        <v>50000</v>
      </c>
      <c r="F7" s="13">
        <f>D7+E7</f>
        <v>50000</v>
      </c>
      <c r="J7" s="14"/>
    </row>
    <row r="8" spans="1:10" ht="30" x14ac:dyDescent="0.25">
      <c r="A8" s="8">
        <v>2</v>
      </c>
      <c r="B8" s="9">
        <v>53682</v>
      </c>
      <c r="C8" s="19" t="s">
        <v>9</v>
      </c>
      <c r="D8" s="12"/>
      <c r="E8" s="12">
        <v>50000</v>
      </c>
      <c r="F8" s="13">
        <f t="shared" ref="F8:F14" si="1">D8+E8</f>
        <v>50000</v>
      </c>
      <c r="J8" s="14"/>
    </row>
    <row r="9" spans="1:10" ht="45" x14ac:dyDescent="0.25">
      <c r="A9" s="8">
        <v>3</v>
      </c>
      <c r="B9" s="9">
        <v>53685</v>
      </c>
      <c r="C9" s="19" t="s">
        <v>10</v>
      </c>
      <c r="D9" s="12"/>
      <c r="E9" s="12">
        <v>120000</v>
      </c>
      <c r="F9" s="13">
        <f t="shared" si="1"/>
        <v>120000</v>
      </c>
      <c r="J9" s="14"/>
    </row>
    <row r="10" spans="1:10" ht="45" x14ac:dyDescent="0.25">
      <c r="A10" s="8">
        <v>4</v>
      </c>
      <c r="B10" s="9">
        <v>53695</v>
      </c>
      <c r="C10" s="20" t="s">
        <v>11</v>
      </c>
      <c r="D10" s="12"/>
      <c r="E10" s="12">
        <v>120000</v>
      </c>
      <c r="F10" s="13">
        <f t="shared" si="1"/>
        <v>120000</v>
      </c>
      <c r="J10" s="14"/>
    </row>
    <row r="11" spans="1:10" ht="30" x14ac:dyDescent="0.25">
      <c r="A11" s="8">
        <v>5</v>
      </c>
      <c r="B11" s="9">
        <v>54732</v>
      </c>
      <c r="C11" s="22" t="s">
        <v>12</v>
      </c>
      <c r="D11" s="12">
        <f>32019-25000</f>
        <v>7019</v>
      </c>
      <c r="E11" s="12">
        <f>145000-2019</f>
        <v>142981</v>
      </c>
      <c r="F11" s="13">
        <f t="shared" si="1"/>
        <v>150000</v>
      </c>
      <c r="J11" s="14"/>
    </row>
    <row r="12" spans="1:10" x14ac:dyDescent="0.25">
      <c r="A12" s="8">
        <v>6</v>
      </c>
      <c r="B12" s="9">
        <v>53714</v>
      </c>
      <c r="C12" s="23" t="s">
        <v>13</v>
      </c>
      <c r="D12" s="12"/>
      <c r="E12" s="12">
        <f>150000-25000</f>
        <v>125000</v>
      </c>
      <c r="F12" s="13">
        <f t="shared" si="1"/>
        <v>125000</v>
      </c>
      <c r="J12" s="14"/>
    </row>
    <row r="13" spans="1:10" ht="30" x14ac:dyDescent="0.25">
      <c r="A13" s="8">
        <v>7</v>
      </c>
      <c r="B13" s="9">
        <v>55847</v>
      </c>
      <c r="C13" s="19" t="s">
        <v>14</v>
      </c>
      <c r="D13" s="12"/>
      <c r="E13" s="12">
        <v>28000</v>
      </c>
      <c r="F13" s="13">
        <f t="shared" si="1"/>
        <v>28000</v>
      </c>
      <c r="J13" s="14"/>
    </row>
    <row r="14" spans="1:10" ht="30" x14ac:dyDescent="0.25">
      <c r="A14" s="8">
        <v>8</v>
      </c>
      <c r="B14" s="9">
        <v>55850</v>
      </c>
      <c r="C14" s="20" t="s">
        <v>15</v>
      </c>
      <c r="D14" s="12"/>
      <c r="E14" s="12">
        <v>26000</v>
      </c>
      <c r="F14" s="13">
        <f t="shared" si="1"/>
        <v>26000</v>
      </c>
      <c r="J14" s="14"/>
    </row>
    <row r="15" spans="1:10" ht="15.75" thickBot="1" x14ac:dyDescent="0.3">
      <c r="A15" s="24"/>
      <c r="B15" s="25"/>
      <c r="C15" s="53" t="s">
        <v>16</v>
      </c>
      <c r="D15" s="27">
        <f>SUM(D7:D14)</f>
        <v>7019</v>
      </c>
      <c r="E15" s="27">
        <f>SUM(E7:E14)</f>
        <v>661981</v>
      </c>
      <c r="F15" s="28">
        <f>D15+E15</f>
        <v>669000</v>
      </c>
      <c r="J15" s="14"/>
    </row>
    <row r="16" spans="1:10" ht="20.25" x14ac:dyDescent="0.25">
      <c r="A16" s="4"/>
      <c r="B16" s="5"/>
      <c r="C16" s="52" t="s">
        <v>17</v>
      </c>
      <c r="D16" s="6" t="s">
        <v>1</v>
      </c>
      <c r="E16" s="6" t="s">
        <v>2</v>
      </c>
      <c r="F16" s="7" t="s">
        <v>3</v>
      </c>
      <c r="J16" s="14"/>
    </row>
    <row r="17" spans="1:10" ht="30" x14ac:dyDescent="0.25">
      <c r="A17" s="8">
        <v>1</v>
      </c>
      <c r="B17" s="9">
        <v>53573</v>
      </c>
      <c r="C17" s="19" t="s">
        <v>18</v>
      </c>
      <c r="D17" s="29">
        <v>75856</v>
      </c>
      <c r="E17" s="29">
        <v>389640</v>
      </c>
      <c r="F17" s="13">
        <f>D17+E17</f>
        <v>465496</v>
      </c>
      <c r="G17" s="30"/>
    </row>
    <row r="18" spans="1:10" ht="30" x14ac:dyDescent="0.25">
      <c r="A18" s="8">
        <v>2</v>
      </c>
      <c r="B18" s="9">
        <v>53636</v>
      </c>
      <c r="C18" s="19" t="s">
        <v>19</v>
      </c>
      <c r="D18" s="29"/>
      <c r="E18" s="29">
        <v>134906</v>
      </c>
      <c r="F18" s="31">
        <f t="shared" ref="F18:F24" si="2">D18+E18</f>
        <v>134906</v>
      </c>
      <c r="H18" s="14"/>
      <c r="J18" s="14"/>
    </row>
    <row r="19" spans="1:10" ht="30" x14ac:dyDescent="0.25">
      <c r="A19" s="8">
        <v>3</v>
      </c>
      <c r="B19" s="9">
        <v>53641</v>
      </c>
      <c r="C19" s="19" t="s">
        <v>20</v>
      </c>
      <c r="D19" s="29">
        <v>32160</v>
      </c>
      <c r="E19" s="29">
        <f>200000-132160</f>
        <v>67840</v>
      </c>
      <c r="F19" s="13">
        <f t="shared" si="2"/>
        <v>100000</v>
      </c>
      <c r="J19" s="14"/>
    </row>
    <row r="20" spans="1:10" ht="30" x14ac:dyDescent="0.25">
      <c r="A20" s="8">
        <v>4</v>
      </c>
      <c r="B20" s="9">
        <v>53643</v>
      </c>
      <c r="C20" s="20" t="s">
        <v>21</v>
      </c>
      <c r="D20" s="29"/>
      <c r="E20" s="29">
        <v>145000</v>
      </c>
      <c r="F20" s="13">
        <f t="shared" si="2"/>
        <v>145000</v>
      </c>
      <c r="J20" s="14"/>
    </row>
    <row r="21" spans="1:10" ht="30" x14ac:dyDescent="0.25">
      <c r="A21" s="8">
        <v>5</v>
      </c>
      <c r="B21" s="9">
        <v>55955</v>
      </c>
      <c r="C21" s="22" t="s">
        <v>22</v>
      </c>
      <c r="D21" s="29"/>
      <c r="E21" s="29">
        <f>50000+10000</f>
        <v>60000</v>
      </c>
      <c r="F21" s="13">
        <f t="shared" si="2"/>
        <v>60000</v>
      </c>
      <c r="H21" s="14"/>
      <c r="J21" s="14"/>
    </row>
    <row r="22" spans="1:10" x14ac:dyDescent="0.25">
      <c r="A22" s="8">
        <v>6</v>
      </c>
      <c r="B22" s="9">
        <v>55954</v>
      </c>
      <c r="C22" s="23" t="s">
        <v>23</v>
      </c>
      <c r="D22" s="29"/>
      <c r="E22" s="29">
        <v>100000</v>
      </c>
      <c r="F22" s="13">
        <f t="shared" si="2"/>
        <v>100000</v>
      </c>
      <c r="J22" s="14"/>
    </row>
    <row r="23" spans="1:10" x14ac:dyDescent="0.25">
      <c r="A23" s="8">
        <v>7</v>
      </c>
      <c r="B23" s="9">
        <v>54779</v>
      </c>
      <c r="C23" s="19" t="s">
        <v>24</v>
      </c>
      <c r="D23" s="29"/>
      <c r="E23" s="29">
        <f>100000-13000</f>
        <v>87000</v>
      </c>
      <c r="F23" s="13">
        <f t="shared" si="2"/>
        <v>87000</v>
      </c>
      <c r="J23" s="14"/>
    </row>
    <row r="24" spans="1:10" ht="30" x14ac:dyDescent="0.25">
      <c r="A24" s="8">
        <v>8</v>
      </c>
      <c r="B24" s="9">
        <v>55965</v>
      </c>
      <c r="C24" s="20" t="s">
        <v>25</v>
      </c>
      <c r="D24" s="29"/>
      <c r="E24" s="29">
        <f>53216-3537</f>
        <v>49679</v>
      </c>
      <c r="F24" s="13">
        <f t="shared" si="2"/>
        <v>49679</v>
      </c>
      <c r="J24" s="14"/>
    </row>
    <row r="25" spans="1:10" ht="15.75" thickBot="1" x14ac:dyDescent="0.3">
      <c r="A25" s="24"/>
      <c r="B25" s="32"/>
      <c r="C25" s="53" t="s">
        <v>26</v>
      </c>
      <c r="D25" s="27">
        <f>SUM(D17:D24)</f>
        <v>108016</v>
      </c>
      <c r="E25" s="27">
        <f>SUM(E17:E24)</f>
        <v>1034065</v>
      </c>
      <c r="F25" s="28">
        <f>D25+E25</f>
        <v>1142081</v>
      </c>
      <c r="H25" s="14"/>
      <c r="J25" s="14"/>
    </row>
    <row r="26" spans="1:10" ht="20.25" x14ac:dyDescent="0.25">
      <c r="A26" s="33"/>
      <c r="B26" s="34"/>
      <c r="C26" s="52" t="s">
        <v>27</v>
      </c>
      <c r="D26" s="35" t="s">
        <v>1</v>
      </c>
      <c r="E26" s="35" t="s">
        <v>2</v>
      </c>
      <c r="F26" s="36" t="s">
        <v>3</v>
      </c>
      <c r="J26" s="14"/>
    </row>
    <row r="27" spans="1:10" x14ac:dyDescent="0.25">
      <c r="A27" s="8">
        <v>1</v>
      </c>
      <c r="B27" s="9">
        <v>53693</v>
      </c>
      <c r="C27" s="19" t="s">
        <v>28</v>
      </c>
      <c r="D27" s="12"/>
      <c r="E27" s="12">
        <f>60000-30000</f>
        <v>30000</v>
      </c>
      <c r="F27" s="37">
        <f t="shared" ref="F27" si="3">D27+E27</f>
        <v>30000</v>
      </c>
      <c r="J27" s="14"/>
    </row>
    <row r="28" spans="1:10" ht="15.75" thickBot="1" x14ac:dyDescent="0.3">
      <c r="A28" s="24"/>
      <c r="B28" s="32"/>
      <c r="C28" s="53" t="s">
        <v>29</v>
      </c>
      <c r="D28" s="27">
        <f>SUM(D27)</f>
        <v>0</v>
      </c>
      <c r="E28" s="27">
        <f>SUM(E27)</f>
        <v>30000</v>
      </c>
      <c r="F28" s="28">
        <f>SUM(F27)</f>
        <v>30000</v>
      </c>
      <c r="J28" s="14"/>
    </row>
    <row r="29" spans="1:10" ht="20.25" x14ac:dyDescent="0.25">
      <c r="A29" s="4"/>
      <c r="B29" s="5"/>
      <c r="C29" s="52" t="s">
        <v>30</v>
      </c>
      <c r="D29" s="6" t="s">
        <v>1</v>
      </c>
      <c r="E29" s="6" t="s">
        <v>2</v>
      </c>
      <c r="F29" s="7" t="s">
        <v>3</v>
      </c>
      <c r="J29" s="14"/>
    </row>
    <row r="30" spans="1:10" x14ac:dyDescent="0.25">
      <c r="A30" s="8">
        <v>1</v>
      </c>
      <c r="B30" s="9">
        <v>55722</v>
      </c>
      <c r="C30" s="19" t="s">
        <v>31</v>
      </c>
      <c r="D30" s="12">
        <v>20000</v>
      </c>
      <c r="E30" s="12">
        <v>5550</v>
      </c>
      <c r="F30" s="13">
        <f>D30+E30</f>
        <v>25550</v>
      </c>
      <c r="J30" s="14"/>
    </row>
    <row r="31" spans="1:10" ht="15.75" thickBot="1" x14ac:dyDescent="0.3">
      <c r="A31" s="26" t="s">
        <v>32</v>
      </c>
      <c r="B31" s="38"/>
      <c r="C31" s="38"/>
      <c r="D31" s="17">
        <f>SUM(D30:D30)</f>
        <v>20000</v>
      </c>
      <c r="E31" s="39">
        <f>SUM(E30:E30)</f>
        <v>5550</v>
      </c>
      <c r="F31" s="40">
        <f>SUM(F30:F30)</f>
        <v>25550</v>
      </c>
      <c r="J31" s="14"/>
    </row>
    <row r="32" spans="1:10" ht="20.25" x14ac:dyDescent="0.25">
      <c r="A32" s="4"/>
      <c r="B32" s="5"/>
      <c r="C32" s="52" t="s">
        <v>33</v>
      </c>
      <c r="D32" s="6" t="s">
        <v>1</v>
      </c>
      <c r="E32" s="6" t="s">
        <v>2</v>
      </c>
      <c r="F32" s="7" t="s">
        <v>3</v>
      </c>
      <c r="J32" s="14"/>
    </row>
    <row r="33" spans="1:10" x14ac:dyDescent="0.25">
      <c r="A33" s="8">
        <v>1</v>
      </c>
      <c r="B33" s="9">
        <v>53731</v>
      </c>
      <c r="C33" s="10" t="s">
        <v>34</v>
      </c>
      <c r="D33" s="12">
        <v>5550</v>
      </c>
      <c r="E33" s="12">
        <v>49450</v>
      </c>
      <c r="F33" s="13">
        <f t="shared" ref="F33:F36" si="4">D33+E33</f>
        <v>55000</v>
      </c>
      <c r="J33" s="14"/>
    </row>
    <row r="34" spans="1:10" x14ac:dyDescent="0.25">
      <c r="A34" s="8">
        <v>2</v>
      </c>
      <c r="B34" s="9">
        <v>53729</v>
      </c>
      <c r="C34" s="19" t="s">
        <v>35</v>
      </c>
      <c r="D34" s="12"/>
      <c r="E34" s="12">
        <v>35000</v>
      </c>
      <c r="F34" s="13">
        <f t="shared" si="4"/>
        <v>35000</v>
      </c>
      <c r="J34" s="14"/>
    </row>
    <row r="35" spans="1:10" x14ac:dyDescent="0.25">
      <c r="A35" s="41">
        <v>3</v>
      </c>
      <c r="B35" s="42">
        <v>53746</v>
      </c>
      <c r="C35" s="21" t="s">
        <v>36</v>
      </c>
      <c r="D35" s="12"/>
      <c r="E35" s="12">
        <v>35000</v>
      </c>
      <c r="F35" s="13">
        <f t="shared" si="4"/>
        <v>35000</v>
      </c>
      <c r="J35" s="14"/>
    </row>
    <row r="36" spans="1:10" x14ac:dyDescent="0.25">
      <c r="A36" s="41">
        <v>4</v>
      </c>
      <c r="B36" s="42">
        <v>55886</v>
      </c>
      <c r="C36" s="21" t="s">
        <v>37</v>
      </c>
      <c r="D36" s="12"/>
      <c r="E36" s="12">
        <v>45000</v>
      </c>
      <c r="F36" s="13">
        <f t="shared" si="4"/>
        <v>45000</v>
      </c>
      <c r="J36" s="14"/>
    </row>
    <row r="37" spans="1:10" ht="15.75" thickBot="1" x14ac:dyDescent="0.3">
      <c r="A37" s="15"/>
      <c r="B37" s="16"/>
      <c r="C37" s="53" t="s">
        <v>38</v>
      </c>
      <c r="D37" s="17">
        <f>SUM(D33:D36)</f>
        <v>5550</v>
      </c>
      <c r="E37" s="17">
        <f>SUM(E33:E36)</f>
        <v>164450</v>
      </c>
      <c r="F37" s="18">
        <f>SUM(F33:F36)</f>
        <v>170000</v>
      </c>
      <c r="J37" s="14"/>
    </row>
    <row r="38" spans="1:10" ht="20.25" x14ac:dyDescent="0.25">
      <c r="A38" s="4"/>
      <c r="B38" s="5"/>
      <c r="C38" s="52" t="s">
        <v>39</v>
      </c>
      <c r="D38" s="43" t="s">
        <v>1</v>
      </c>
      <c r="E38" s="43" t="s">
        <v>2</v>
      </c>
      <c r="F38" s="44" t="s">
        <v>3</v>
      </c>
      <c r="J38" s="14"/>
    </row>
    <row r="39" spans="1:10" x14ac:dyDescent="0.25">
      <c r="A39" s="8">
        <v>1</v>
      </c>
      <c r="B39" s="9">
        <v>55826</v>
      </c>
      <c r="C39" s="19" t="s">
        <v>40</v>
      </c>
      <c r="D39" s="29">
        <v>2000</v>
      </c>
      <c r="E39" s="29"/>
      <c r="F39" s="45">
        <f>D39+E39</f>
        <v>2000</v>
      </c>
      <c r="J39" s="14"/>
    </row>
    <row r="40" spans="1:10" x14ac:dyDescent="0.25">
      <c r="A40" s="8">
        <v>2</v>
      </c>
      <c r="B40" s="9">
        <v>55830</v>
      </c>
      <c r="C40" s="19" t="s">
        <v>41</v>
      </c>
      <c r="D40" s="29">
        <v>3000</v>
      </c>
      <c r="E40" s="29"/>
      <c r="F40" s="45">
        <f t="shared" ref="F40:F42" si="5">D40+E40</f>
        <v>3000</v>
      </c>
      <c r="J40" s="14"/>
    </row>
    <row r="41" spans="1:10" x14ac:dyDescent="0.25">
      <c r="A41" s="8">
        <v>3</v>
      </c>
      <c r="B41" s="9">
        <v>55842</v>
      </c>
      <c r="C41" s="19" t="s">
        <v>42</v>
      </c>
      <c r="D41" s="29">
        <v>40000</v>
      </c>
      <c r="E41" s="29"/>
      <c r="F41" s="45">
        <f t="shared" si="5"/>
        <v>40000</v>
      </c>
      <c r="J41" s="14"/>
    </row>
    <row r="42" spans="1:10" x14ac:dyDescent="0.25">
      <c r="A42" s="8">
        <v>4</v>
      </c>
      <c r="B42" s="9">
        <v>55877</v>
      </c>
      <c r="C42" s="19" t="s">
        <v>43</v>
      </c>
      <c r="D42" s="29">
        <v>2000</v>
      </c>
      <c r="E42" s="29"/>
      <c r="F42" s="45">
        <f t="shared" si="5"/>
        <v>2000</v>
      </c>
      <c r="J42" s="14"/>
    </row>
    <row r="43" spans="1:10" x14ac:dyDescent="0.25">
      <c r="A43" s="8">
        <v>5</v>
      </c>
      <c r="B43" s="9">
        <v>55948</v>
      </c>
      <c r="C43" s="19" t="s">
        <v>44</v>
      </c>
      <c r="D43" s="29">
        <v>72614</v>
      </c>
      <c r="E43" s="29"/>
      <c r="F43" s="45">
        <f>D43+E43</f>
        <v>72614</v>
      </c>
      <c r="J43" s="14"/>
    </row>
    <row r="44" spans="1:10" x14ac:dyDescent="0.25">
      <c r="A44" s="8">
        <v>6</v>
      </c>
      <c r="B44" s="46">
        <v>56011</v>
      </c>
      <c r="C44" s="47" t="s">
        <v>45</v>
      </c>
      <c r="D44" s="48"/>
      <c r="E44" s="29">
        <v>25000</v>
      </c>
      <c r="F44" s="45">
        <f>D44+E44</f>
        <v>25000</v>
      </c>
      <c r="J44" s="14"/>
    </row>
    <row r="45" spans="1:10" ht="15.75" thickBot="1" x14ac:dyDescent="0.3">
      <c r="A45" s="15"/>
      <c r="B45" s="49"/>
      <c r="C45" s="53" t="s">
        <v>46</v>
      </c>
      <c r="D45" s="17">
        <f>SUM(D39:D44)</f>
        <v>119614</v>
      </c>
      <c r="E45" s="17">
        <f>SUM(E39:E44)</f>
        <v>25000</v>
      </c>
      <c r="F45" s="18">
        <f>D45+E45</f>
        <v>144614</v>
      </c>
      <c r="J45" s="14"/>
    </row>
    <row r="46" spans="1:10" ht="20.25" x14ac:dyDescent="0.25">
      <c r="A46" s="4"/>
      <c r="B46" s="5"/>
      <c r="C46" s="52" t="s">
        <v>47</v>
      </c>
      <c r="D46" s="43" t="s">
        <v>1</v>
      </c>
      <c r="E46" s="43" t="s">
        <v>2</v>
      </c>
      <c r="F46" s="44" t="s">
        <v>3</v>
      </c>
      <c r="J46" s="14"/>
    </row>
    <row r="47" spans="1:10" x14ac:dyDescent="0.25">
      <c r="A47" s="8">
        <v>1</v>
      </c>
      <c r="B47" s="9">
        <v>55894</v>
      </c>
      <c r="C47" s="19" t="s">
        <v>48</v>
      </c>
      <c r="D47" s="29">
        <v>10000</v>
      </c>
      <c r="E47" s="29"/>
      <c r="F47" s="45">
        <f>D47+E47</f>
        <v>10000</v>
      </c>
      <c r="J47" s="14"/>
    </row>
    <row r="48" spans="1:10" x14ac:dyDescent="0.25">
      <c r="A48" s="8">
        <v>2</v>
      </c>
      <c r="B48" s="9">
        <v>56015</v>
      </c>
      <c r="C48" s="19" t="s">
        <v>49</v>
      </c>
      <c r="D48" s="29">
        <v>20000</v>
      </c>
      <c r="E48" s="29"/>
      <c r="F48" s="45">
        <f>D48+E48</f>
        <v>20000</v>
      </c>
      <c r="J48" s="14"/>
    </row>
    <row r="49" spans="1:10" ht="15.75" thickBot="1" x14ac:dyDescent="0.3">
      <c r="A49" s="15"/>
      <c r="B49" s="49"/>
      <c r="C49" s="53" t="s">
        <v>46</v>
      </c>
      <c r="D49" s="17">
        <f>SUM(D47:D48)</f>
        <v>30000</v>
      </c>
      <c r="E49" s="17">
        <f>SUM(E47:E48)</f>
        <v>0</v>
      </c>
      <c r="F49" s="18">
        <f>D49+E49</f>
        <v>30000</v>
      </c>
      <c r="J49" s="14"/>
    </row>
    <row r="50" spans="1:10" ht="20.25" x14ac:dyDescent="0.25">
      <c r="A50" s="4"/>
      <c r="B50" s="5"/>
      <c r="C50" s="52" t="s">
        <v>50</v>
      </c>
      <c r="D50" s="43" t="s">
        <v>1</v>
      </c>
      <c r="E50" s="43" t="s">
        <v>2</v>
      </c>
      <c r="F50" s="44" t="s">
        <v>3</v>
      </c>
      <c r="J50" s="14"/>
    </row>
    <row r="51" spans="1:10" x14ac:dyDescent="0.25">
      <c r="A51" s="8">
        <v>1</v>
      </c>
      <c r="B51" s="9">
        <v>55944</v>
      </c>
      <c r="C51" s="19" t="s">
        <v>51</v>
      </c>
      <c r="D51" s="50"/>
      <c r="E51" s="29">
        <v>20000</v>
      </c>
      <c r="F51" s="45">
        <f>D51+E51</f>
        <v>20000</v>
      </c>
      <c r="J51" s="14"/>
    </row>
    <row r="52" spans="1:10" x14ac:dyDescent="0.25">
      <c r="A52" s="8">
        <v>2</v>
      </c>
      <c r="B52" s="9">
        <v>56017</v>
      </c>
      <c r="C52" s="19" t="s">
        <v>52</v>
      </c>
      <c r="D52" s="50"/>
      <c r="E52" s="29">
        <f>75000+7438</f>
        <v>82438</v>
      </c>
      <c r="F52" s="45">
        <f t="shared" ref="F52:F53" si="6">D52+E52</f>
        <v>82438</v>
      </c>
      <c r="J52" s="14"/>
    </row>
    <row r="53" spans="1:10" x14ac:dyDescent="0.25">
      <c r="A53" s="8">
        <v>3</v>
      </c>
      <c r="B53" s="9">
        <v>55945</v>
      </c>
      <c r="C53" s="19" t="s">
        <v>53</v>
      </c>
      <c r="D53" s="50"/>
      <c r="E53" s="29">
        <v>40000</v>
      </c>
      <c r="F53" s="45">
        <f t="shared" si="6"/>
        <v>40000</v>
      </c>
      <c r="J53" s="14"/>
    </row>
    <row r="54" spans="1:10" x14ac:dyDescent="0.25">
      <c r="A54" s="15"/>
      <c r="B54" s="49"/>
      <c r="C54" s="54" t="s">
        <v>46</v>
      </c>
      <c r="D54" s="17">
        <f>SUM(D51:D53)</f>
        <v>0</v>
      </c>
      <c r="E54" s="17">
        <f>SUM(E51:E53)</f>
        <v>142438</v>
      </c>
      <c r="F54" s="18">
        <f>SUM(F51:F53)</f>
        <v>142438</v>
      </c>
      <c r="J54" s="14"/>
    </row>
    <row r="55" spans="1:10" ht="15.75" x14ac:dyDescent="0.25">
      <c r="D55" s="51">
        <f>D5+D15+D25+D28+D31+D37+D45+D49+D54</f>
        <v>290199</v>
      </c>
      <c r="E55" s="51">
        <f>E5+E15+E25+E28+E31+E37+E45+E49+E54</f>
        <v>2418484</v>
      </c>
      <c r="F55" s="51">
        <f>F5+F15+F25+F28+F31+F37+F45+F49+F54</f>
        <v>2708683</v>
      </c>
      <c r="J55" s="14"/>
    </row>
    <row r="57" spans="1:10" x14ac:dyDescent="0.25">
      <c r="F57" s="14"/>
    </row>
    <row r="59" spans="1:10" x14ac:dyDescent="0.25">
      <c r="F59" s="14"/>
      <c r="G59" s="14"/>
      <c r="H59" s="14"/>
    </row>
    <row r="61" spans="1:10" x14ac:dyDescent="0.25">
      <c r="D61" s="14"/>
      <c r="E61" s="14"/>
    </row>
    <row r="68" spans="9:9" x14ac:dyDescent="0.25">
      <c r="I68" s="30"/>
    </row>
  </sheetData>
  <mergeCells count="2">
    <mergeCell ref="A31:C31"/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Krstic</dc:creator>
  <cp:lastModifiedBy>Jelena Krstic</cp:lastModifiedBy>
  <dcterms:created xsi:type="dcterms:W3CDTF">2025-05-16T08:53:29Z</dcterms:created>
  <dcterms:modified xsi:type="dcterms:W3CDTF">2025-05-16T08:56:22Z</dcterms:modified>
</cp:coreProperties>
</file>